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<sst xmlns="http://schemas.openxmlformats.org/spreadsheetml/2006/main" count="256" uniqueCount="104">
  <si>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</si>
  <si>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</si>
  <si>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</si>
  <si>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</si>
  <si>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</si>
  <si>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</si>
  <si>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</si>
  <si>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</si>
  <si>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</si>
  <si>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</si>
  <si>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</si>
  <si>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</si>
  <si>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</si>
  <si>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</si>
  <si>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</si>
  <si>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</si>
  <si>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</si>
  <si>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</si>
  <si>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</si>
  <si>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</si>
  <si>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</si>
  <si>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</si>
  <si>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</si>
  <si>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</si>
  <si>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</si>
  <si>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</si>
  <si>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</si>
  <si>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</si>
  <si>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</si>
  <si>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</si>
  <si>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</si>
  <si>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</si>
  <si>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</si>
  <si>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</si>
  <si>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</si>
  <si>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</si>
  <si>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</si>
  <si>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</si>
  <si>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</si>
  <si>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</si>
  <si>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</si>
  <si>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</si>
  <si>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</si>
  <si>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</si>
  <si>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</si>
  <si>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</si>
  <si>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</si>
  <si>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</si>
  <si>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</si>
  <si>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</si>
  <si>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</si>
  <si>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</si>
  <si>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</si>
  <si>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</si>
  <si>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</si>
  <si>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</si>
  <si>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</si>
  <si>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</si>
  <si>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</si>
  <si>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</si>
  <si>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</si>
  <si>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</si>
  <si>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</si>
  <si>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</si>
  <si>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</si>
  <si>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</si>
  <si>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</si>
  <si>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</si>
  <si>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</si>
  <si>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</si>
  <si>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</si>
  <si>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</si>
  <si>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</si>
  <si>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</si>
  <si>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</si>
  <si>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</si>
  <si>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</si>
  <si>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</si>
  <si>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</si>
  <si>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</si>
  <si>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</si>
  <si>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</si>
  <si>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</si>
  <si>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</si>
  <si>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</si>
  <si>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</si>
  <si>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</si>
  <si>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</si>
  <si>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</si>
  <si>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</si>
  <si>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</si>
  <si>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</si>
  <si>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</si>
  <si>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</si>
  <si>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01.06.2018р. :</t>
  </si>
  <si>
    <t>факт  на 01.06.18</t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</si>
  <si>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</si>
  <si>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</si>
  <si>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</si>
  <si>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план на січень-червень 2018р.</t>
  </si>
  <si>
    <t>станом на 27.06.2018</t>
  </si>
  <si>
    <r>
      <t xml:space="preserve">станом на 27.06.2018р.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</si>
  <si>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27.06.2018р.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</si>
  <si>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27.06.2018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</si>
</sst>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2.1"/>
      <color indexed="8"/>
      <name val="Times New Roman"/>
      <family val="1"/>
    </font>
    <font>
      <sz val="3.9"/>
      <color indexed="8"/>
      <name val="Times New Roman"/>
      <family val="1"/>
    </font>
    <font>
      <sz val="6.9"/>
      <color indexed="8"/>
      <name val="Times New Roman"/>
      <family val="1"/>
    </font>
    <font>
      <sz val="4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91" fillId="0" borderId="0" xfId="0" applyNumberFormat="1" applyFont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7352879"/>
        <c:axId val="21958184"/>
      </c:lineChart>
      <c:catAx>
        <c:axId val="173528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58184"/>
        <c:crosses val="autoZero"/>
        <c:auto val="0"/>
        <c:lblOffset val="100"/>
        <c:tickLblSkip val="1"/>
        <c:noMultiLvlLbl val="0"/>
      </c:catAx>
      <c:valAx>
        <c:axId val="219581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528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3405929"/>
        <c:axId val="33782450"/>
      </c:lineChart>
      <c:catAx>
        <c:axId val="634059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82450"/>
        <c:crosses val="autoZero"/>
        <c:auto val="0"/>
        <c:lblOffset val="100"/>
        <c:tickLblSkip val="1"/>
        <c:noMultiLvlLbl val="0"/>
      </c:catAx>
      <c:valAx>
        <c:axId val="337824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059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5606595"/>
        <c:axId val="52023900"/>
      </c:lineChart>
      <c:catAx>
        <c:axId val="356065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23900"/>
        <c:crosses val="autoZero"/>
        <c:auto val="0"/>
        <c:lblOffset val="100"/>
        <c:tickLblSkip val="1"/>
        <c:noMultiLvlLbl val="0"/>
      </c:catAx>
      <c:valAx>
        <c:axId val="5202390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6065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5561917"/>
        <c:axId val="53186342"/>
      </c:lineChart>
      <c:catAx>
        <c:axId val="655619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86342"/>
        <c:crosses val="autoZero"/>
        <c:auto val="0"/>
        <c:lblOffset val="100"/>
        <c:tickLblSkip val="1"/>
        <c:noMultiLvlLbl val="0"/>
      </c:catAx>
      <c:valAx>
        <c:axId val="5318634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56191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8915031"/>
        <c:axId val="13126416"/>
      </c:lineChart>
      <c:catAx>
        <c:axId val="89150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26416"/>
        <c:crosses val="autoZero"/>
        <c:auto val="0"/>
        <c:lblOffset val="100"/>
        <c:tickLblSkip val="1"/>
        <c:noMultiLvlLbl val="0"/>
      </c:catAx>
      <c:valAx>
        <c:axId val="1312641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1503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1028881"/>
        <c:axId val="56606746"/>
      </c:lineChart>
      <c:catAx>
        <c:axId val="510288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06746"/>
        <c:crosses val="autoZero"/>
        <c:auto val="0"/>
        <c:lblOffset val="100"/>
        <c:tickLblSkip val="1"/>
        <c:noMultiLvlLbl val="0"/>
      </c:catAx>
      <c:valAx>
        <c:axId val="5660674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0288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27.06.2018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9698667"/>
        <c:axId val="21743684"/>
      </c:bar3DChart>
      <c:catAx>
        <c:axId val="396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43684"/>
        <c:crosses val="autoZero"/>
        <c:auto val="1"/>
        <c:lblOffset val="100"/>
        <c:tickLblSkip val="1"/>
        <c:noMultiLvlLbl val="0"/>
      </c:catAx>
      <c:valAx>
        <c:axId val="21743684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98667"/>
        <c:crossesAt val="1"/>
        <c:crossBetween val="between"/>
        <c:dispUnits/>
        <c:majorUnit val="30000"/>
        <c:min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1475429"/>
        <c:axId val="16407950"/>
      </c:bar3DChart>
      <c:catAx>
        <c:axId val="61475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407950"/>
        <c:crosses val="autoZero"/>
        <c:auto val="1"/>
        <c:lblOffset val="100"/>
        <c:tickLblSkip val="1"/>
        <c:noMultiLvlLbl val="0"/>
      </c:catAx>
      <c:valAx>
        <c:axId val="16407950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75429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червень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27.06.2018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128 556,4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785 004,2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- 16 933,6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січень-червень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789 131,5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-4 127,3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66</v>
      </c>
      <c r="S1" s="145"/>
      <c r="T1" s="145"/>
      <c r="U1" s="145"/>
      <c r="V1" s="145"/>
      <c r="W1" s="146"/>
    </row>
    <row r="2" spans="1:23" ht="15" thickBot="1">
      <c r="A2" s="147" t="s">
        <v>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5">
        <v>0</v>
      </c>
      <c r="V4" s="15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8">
        <v>1</v>
      </c>
      <c r="V5" s="119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9">
        <v>0</v>
      </c>
      <c r="V7" s="14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8">
        <v>0</v>
      </c>
      <c r="V8" s="119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8">
        <v>0</v>
      </c>
      <c r="V10" s="119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8">
        <v>0</v>
      </c>
      <c r="V12" s="119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8">
        <v>0</v>
      </c>
      <c r="V14" s="119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8">
        <v>0</v>
      </c>
      <c r="V16" s="119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8">
        <v>0</v>
      </c>
      <c r="V21" s="119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8">
        <v>0</v>
      </c>
      <c r="V22" s="119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3">
        <v>0</v>
      </c>
      <c r="V23" s="134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5">
        <f>SUM(U4:U23)</f>
        <v>1</v>
      </c>
      <c r="V24" s="136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43132</v>
      </c>
      <c r="S29" s="138">
        <f>14560.55/1000</f>
        <v>14.56055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43132</v>
      </c>
      <c r="S39" s="127">
        <f>4362046.31/1000</f>
        <v>4362.04631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73</v>
      </c>
      <c r="S1" s="145"/>
      <c r="T1" s="145"/>
      <c r="U1" s="145"/>
      <c r="V1" s="145"/>
      <c r="W1" s="146"/>
    </row>
    <row r="2" spans="1:23" ht="15" thickBot="1">
      <c r="A2" s="147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8">
        <v>0</v>
      </c>
      <c r="V8" s="119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8">
        <v>0</v>
      </c>
      <c r="V9" s="119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8">
        <v>1</v>
      </c>
      <c r="V10" s="119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8">
        <v>0</v>
      </c>
      <c r="V12" s="119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8">
        <v>0</v>
      </c>
      <c r="V15" s="119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8">
        <v>0</v>
      </c>
      <c r="V18" s="119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8">
        <v>0</v>
      </c>
      <c r="V19" s="119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8">
        <v>0</v>
      </c>
      <c r="V21" s="119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3">
        <v>0</v>
      </c>
      <c r="V23" s="134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5">
        <f>SUM(U4:U23)</f>
        <v>1</v>
      </c>
      <c r="V24" s="136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43160</v>
      </c>
      <c r="S29" s="138">
        <v>144.8304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43160</v>
      </c>
      <c r="S39" s="127">
        <v>4586.3857499999995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81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8">
        <v>1</v>
      </c>
      <c r="V8" s="119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8">
        <v>0</v>
      </c>
      <c r="V12" s="119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8">
        <v>0</v>
      </c>
      <c r="V13" s="119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8">
        <v>0</v>
      </c>
      <c r="V14" s="119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8">
        <v>0</v>
      </c>
      <c r="V18" s="119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8">
        <v>0</v>
      </c>
      <c r="V19" s="119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8">
        <v>0</v>
      </c>
      <c r="V20" s="119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8">
        <v>0</v>
      </c>
      <c r="V21" s="119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8">
        <v>0</v>
      </c>
      <c r="V23" s="119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3"/>
      <c r="V24" s="134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5">
        <f>SUM(U4:U24)</f>
        <v>1</v>
      </c>
      <c r="V25" s="136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43191</v>
      </c>
      <c r="S30" s="138">
        <v>36.88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43191</v>
      </c>
      <c r="S40" s="127">
        <v>6267.390409999999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85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5">
        <v>0</v>
      </c>
      <c r="V4" s="156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8">
        <v>0</v>
      </c>
      <c r="V5" s="119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9">
        <v>0</v>
      </c>
      <c r="V6" s="140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9">
        <v>0</v>
      </c>
      <c r="V7" s="140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8">
        <v>0</v>
      </c>
      <c r="V8" s="119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8">
        <v>0</v>
      </c>
      <c r="V10" s="119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8">
        <v>0</v>
      </c>
      <c r="V13" s="119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8">
        <v>1</v>
      </c>
      <c r="V17" s="119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8">
        <v>0</v>
      </c>
      <c r="V18" s="119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8">
        <v>0</v>
      </c>
      <c r="V19" s="119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8">
        <v>0</v>
      </c>
      <c r="V21" s="119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3">
        <v>0</v>
      </c>
      <c r="V22" s="134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5">
        <f>SUM(U4:U22)</f>
        <v>1</v>
      </c>
      <c r="V23" s="136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3" t="s">
        <v>33</v>
      </c>
      <c r="S26" s="123"/>
      <c r="T26" s="123"/>
      <c r="U26" s="123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7" t="s">
        <v>29</v>
      </c>
      <c r="S27" s="137"/>
      <c r="T27" s="137"/>
      <c r="U27" s="13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5">
        <v>43221</v>
      </c>
      <c r="S28" s="138">
        <f>164449.89/1000</f>
        <v>164.44989</v>
      </c>
      <c r="T28" s="138"/>
      <c r="U28" s="138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6"/>
      <c r="S29" s="138"/>
      <c r="T29" s="138"/>
      <c r="U29" s="138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0" t="s">
        <v>45</v>
      </c>
      <c r="T31" s="121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40</v>
      </c>
      <c r="T32" s="122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3" t="s">
        <v>30</v>
      </c>
      <c r="S36" s="123"/>
      <c r="T36" s="123"/>
      <c r="U36" s="123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>
        <v>43221</v>
      </c>
      <c r="S38" s="127">
        <f>6073942.31/1000</f>
        <v>6073.942309999999</v>
      </c>
      <c r="T38" s="128"/>
      <c r="U38" s="129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6"/>
      <c r="S39" s="130"/>
      <c r="T39" s="131"/>
      <c r="U39" s="132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90</v>
      </c>
      <c r="S1" s="145"/>
      <c r="T1" s="145"/>
      <c r="U1" s="145"/>
      <c r="V1" s="145"/>
      <c r="W1" s="146"/>
    </row>
    <row r="2" spans="1:23" ht="15" thickBot="1">
      <c r="A2" s="147" t="s">
        <v>92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55">
        <v>0</v>
      </c>
      <c r="V4" s="156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18">
        <v>0</v>
      </c>
      <c r="V5" s="119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18">
        <v>0</v>
      </c>
      <c r="V14" s="119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18">
        <v>0</v>
      </c>
      <c r="V17" s="119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18">
        <v>0</v>
      </c>
      <c r="V21" s="119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18">
        <v>0</v>
      </c>
      <c r="V22" s="119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18">
        <v>0</v>
      </c>
      <c r="V23" s="119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33">
        <v>0</v>
      </c>
      <c r="V24" s="134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35">
        <f>SUM(U4:U24)</f>
        <v>1</v>
      </c>
      <c r="V25" s="136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43252</v>
      </c>
      <c r="S30" s="138">
        <f>143460/1000</f>
        <v>143.46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43252</v>
      </c>
      <c r="S40" s="127">
        <v>2090.605379999998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100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5874.885789473684</v>
      </c>
      <c r="R4" s="94">
        <v>0</v>
      </c>
      <c r="S4" s="95">
        <v>0</v>
      </c>
      <c r="T4" s="96">
        <v>3</v>
      </c>
      <c r="U4" s="155">
        <v>0</v>
      </c>
      <c r="V4" s="156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5874.9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5874.9</v>
      </c>
      <c r="R6" s="69">
        <v>0</v>
      </c>
      <c r="S6" s="65">
        <v>0</v>
      </c>
      <c r="T6" s="70">
        <v>0</v>
      </c>
      <c r="U6" s="118">
        <v>0</v>
      </c>
      <c r="V6" s="119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5874.9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5874.9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5874.9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5874.9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5874.9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5874.9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5874.9</v>
      </c>
      <c r="R13" s="69">
        <v>0</v>
      </c>
      <c r="S13" s="65">
        <v>0</v>
      </c>
      <c r="T13" s="70">
        <v>0.2</v>
      </c>
      <c r="U13" s="118">
        <v>0</v>
      </c>
      <c r="V13" s="119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5874.9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5874.9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5874.9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5874.9</v>
      </c>
      <c r="R17" s="69">
        <v>0</v>
      </c>
      <c r="S17" s="65">
        <v>0</v>
      </c>
      <c r="T17" s="74">
        <v>964.3</v>
      </c>
      <c r="U17" s="118">
        <v>0</v>
      </c>
      <c r="V17" s="119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5874.9</v>
      </c>
      <c r="R18" s="69">
        <v>0</v>
      </c>
      <c r="S18" s="65">
        <v>0</v>
      </c>
      <c r="T18" s="70">
        <v>37.5</v>
      </c>
      <c r="U18" s="118">
        <v>0</v>
      </c>
      <c r="V18" s="119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5874.9</v>
      </c>
      <c r="R19" s="69">
        <v>53</v>
      </c>
      <c r="S19" s="65">
        <v>0</v>
      </c>
      <c r="T19" s="70">
        <v>0</v>
      </c>
      <c r="U19" s="118">
        <v>0</v>
      </c>
      <c r="V19" s="119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5874.9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5874.9</v>
      </c>
      <c r="R21" s="102">
        <v>0</v>
      </c>
      <c r="S21" s="103">
        <v>0</v>
      </c>
      <c r="T21" s="104">
        <v>0</v>
      </c>
      <c r="U21" s="118">
        <v>2</v>
      </c>
      <c r="V21" s="119"/>
      <c r="W21" s="68">
        <f t="shared" si="3"/>
        <v>2</v>
      </c>
    </row>
    <row r="22" spans="1:23" ht="12.75">
      <c r="A22" s="10">
        <v>43277</v>
      </c>
      <c r="B22" s="65">
        <v>10254.2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14.93999999999923</v>
      </c>
      <c r="N22" s="65">
        <v>15734.74</v>
      </c>
      <c r="O22" s="65">
        <v>11500</v>
      </c>
      <c r="P22" s="3">
        <f t="shared" si="2"/>
        <v>1.3682382608695651</v>
      </c>
      <c r="Q22" s="2">
        <v>5874.9</v>
      </c>
      <c r="R22" s="102">
        <v>14.7</v>
      </c>
      <c r="S22" s="103">
        <v>0</v>
      </c>
      <c r="T22" s="104">
        <v>0</v>
      </c>
      <c r="U22" s="118">
        <v>0</v>
      </c>
      <c r="V22" s="119"/>
      <c r="W22" s="68">
        <f t="shared" si="3"/>
        <v>14.7</v>
      </c>
    </row>
    <row r="23" spans="1:23" ht="13.5" thickBot="1">
      <c r="A23" s="10">
        <v>43278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18000</v>
      </c>
      <c r="P23" s="3">
        <f t="shared" si="2"/>
        <v>0</v>
      </c>
      <c r="Q23" s="2">
        <v>5874.9</v>
      </c>
      <c r="R23" s="98"/>
      <c r="S23" s="99"/>
      <c r="T23" s="100"/>
      <c r="U23" s="133"/>
      <c r="V23" s="134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75660.79999999999</v>
      </c>
      <c r="C24" s="85">
        <f t="shared" si="4"/>
        <v>9538.9</v>
      </c>
      <c r="D24" s="107">
        <f t="shared" si="4"/>
        <v>4738.7</v>
      </c>
      <c r="E24" s="107">
        <f t="shared" si="4"/>
        <v>4800.2</v>
      </c>
      <c r="F24" s="85">
        <f t="shared" si="4"/>
        <v>1695.1499999999996</v>
      </c>
      <c r="G24" s="85">
        <f t="shared" si="4"/>
        <v>11472</v>
      </c>
      <c r="H24" s="85">
        <f t="shared" si="4"/>
        <v>8547.4</v>
      </c>
      <c r="I24" s="85">
        <f t="shared" si="4"/>
        <v>1741.4999999999998</v>
      </c>
      <c r="J24" s="85">
        <f t="shared" si="4"/>
        <v>489.7000000000001</v>
      </c>
      <c r="K24" s="85">
        <f t="shared" si="4"/>
        <v>612</v>
      </c>
      <c r="L24" s="85">
        <f t="shared" si="4"/>
        <v>1432.2</v>
      </c>
      <c r="M24" s="84">
        <f t="shared" si="4"/>
        <v>433.18000000000245</v>
      </c>
      <c r="N24" s="84">
        <f t="shared" si="4"/>
        <v>111622.83</v>
      </c>
      <c r="O24" s="84">
        <f t="shared" si="4"/>
        <v>141100</v>
      </c>
      <c r="P24" s="86">
        <f>N24/O24</f>
        <v>0.7910902197023387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35">
        <f>SUM(U4:U23)</f>
        <v>3</v>
      </c>
      <c r="V24" s="136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43278</v>
      </c>
      <c r="S29" s="138">
        <v>16.562189999999998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43278</v>
      </c>
      <c r="S39" s="127">
        <v>1083.8231599999983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6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102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0" t="s">
        <v>32</v>
      </c>
      <c r="B27" s="169" t="s">
        <v>43</v>
      </c>
      <c r="C27" s="169"/>
      <c r="D27" s="162" t="s">
        <v>49</v>
      </c>
      <c r="E27" s="163"/>
      <c r="F27" s="164" t="s">
        <v>44</v>
      </c>
      <c r="G27" s="165"/>
      <c r="H27" s="166" t="s">
        <v>52</v>
      </c>
      <c r="I27" s="162"/>
      <c r="J27" s="177"/>
      <c r="K27" s="178"/>
      <c r="L27" s="174" t="s">
        <v>36</v>
      </c>
      <c r="M27" s="175"/>
      <c r="N27" s="176"/>
      <c r="O27" s="170" t="s">
        <v>103</v>
      </c>
      <c r="P27" s="171"/>
    </row>
    <row r="28" spans="1:16" ht="30.75" customHeight="1">
      <c r="A28" s="161"/>
      <c r="B28" s="44" t="s">
        <v>99</v>
      </c>
      <c r="C28" s="22" t="s">
        <v>23</v>
      </c>
      <c r="D28" s="44" t="str">
        <f>B28</f>
        <v>план на січень-червень 2018р.</v>
      </c>
      <c r="E28" s="22" t="str">
        <f>C28</f>
        <v>факт</v>
      </c>
      <c r="F28" s="43" t="str">
        <f>B28</f>
        <v>план на січень-червень 2018р.</v>
      </c>
      <c r="G28" s="58" t="str">
        <f>C28</f>
        <v>факт</v>
      </c>
      <c r="H28" s="44" t="str">
        <f>B28</f>
        <v>план на січень-червень 2018р.</v>
      </c>
      <c r="I28" s="22" t="str">
        <f>C28</f>
        <v>факт</v>
      </c>
      <c r="J28" s="43"/>
      <c r="K28" s="58"/>
      <c r="L28" s="41" t="str">
        <f>D28</f>
        <v>план на січень-червень 2018р.</v>
      </c>
      <c r="M28" s="22" t="str">
        <f>C28</f>
        <v>факт</v>
      </c>
      <c r="N28" s="42" t="s">
        <v>24</v>
      </c>
      <c r="O28" s="165"/>
      <c r="P28" s="162"/>
    </row>
    <row r="29" spans="1:16" ht="23.25" customHeight="1" thickBot="1">
      <c r="A29" s="40">
        <f>червень!S39</f>
        <v>1083.8231599999983</v>
      </c>
      <c r="B29" s="45">
        <v>5015</v>
      </c>
      <c r="C29" s="45">
        <v>1693.88</v>
      </c>
      <c r="D29" s="45">
        <v>1500.03</v>
      </c>
      <c r="E29" s="45">
        <v>1597.03</v>
      </c>
      <c r="F29" s="45">
        <v>12000</v>
      </c>
      <c r="G29" s="45">
        <v>2970.99</v>
      </c>
      <c r="H29" s="45">
        <v>12</v>
      </c>
      <c r="I29" s="45">
        <v>8</v>
      </c>
      <c r="J29" s="45"/>
      <c r="K29" s="45"/>
      <c r="L29" s="59">
        <f>H29+F29+D29+J29+B29</f>
        <v>18527.03</v>
      </c>
      <c r="M29" s="46">
        <f>C29+E29+G29+I29</f>
        <v>6269.9</v>
      </c>
      <c r="N29" s="47">
        <f>M29-L29</f>
        <v>-12257.13</v>
      </c>
      <c r="O29" s="172">
        <f>червень!S29</f>
        <v>16.562189999999998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463443.25</v>
      </c>
      <c r="C48" s="28">
        <v>456477.69</v>
      </c>
      <c r="F48" s="1" t="s">
        <v>22</v>
      </c>
      <c r="G48" s="6"/>
      <c r="H48" s="17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89615.48000000001</v>
      </c>
      <c r="C49" s="28">
        <v>96742.96</v>
      </c>
      <c r="G49" s="6"/>
      <c r="H49" s="17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126256.76</v>
      </c>
      <c r="C50" s="28">
        <v>128126.61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12800.5</v>
      </c>
      <c r="C51" s="28">
        <v>15078.85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68623</v>
      </c>
      <c r="C52" s="28">
        <v>57974.63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3000</v>
      </c>
      <c r="C53" s="28">
        <v>3451.38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4000.08</v>
      </c>
      <c r="C54" s="28">
        <v>4798.61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789131.52</v>
      </c>
      <c r="C56" s="9">
        <v>785004.2200000001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5015</v>
      </c>
      <c r="C58" s="9">
        <f>C29</f>
        <v>1693.88</v>
      </c>
    </row>
    <row r="59" spans="1:3" ht="25.5">
      <c r="A59" s="76" t="s">
        <v>54</v>
      </c>
      <c r="B59" s="9">
        <f>D29</f>
        <v>1500.03</v>
      </c>
      <c r="C59" s="9">
        <f>E29</f>
        <v>1597.03</v>
      </c>
    </row>
    <row r="60" spans="1:3" ht="12.75">
      <c r="A60" s="76" t="s">
        <v>55</v>
      </c>
      <c r="B60" s="9">
        <f>F29</f>
        <v>12000</v>
      </c>
      <c r="C60" s="9">
        <f>G29</f>
        <v>2970.99</v>
      </c>
    </row>
    <row r="61" spans="1:3" ht="25.5">
      <c r="A61" s="76" t="s">
        <v>56</v>
      </c>
      <c r="B61" s="9">
        <f>H29</f>
        <v>12</v>
      </c>
      <c r="C61" s="9">
        <f>I29</f>
        <v>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400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-5735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128556.4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148377.993</v>
      </c>
      <c r="N17" s="32">
        <f t="shared" si="1"/>
        <v>1653534.8</v>
      </c>
      <c r="O17" s="15"/>
    </row>
    <row r="19" ht="12" hidden="1"/>
    <row r="20" spans="1:15" ht="12" hidden="1">
      <c r="A20" t="s">
        <v>95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138276.2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1663254.563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9719.800000000017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-4806.299999999988</v>
      </c>
      <c r="N21" s="15">
        <f>SUM(B21:M21)</f>
        <v>9719.76300000002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2018-06-27T08:32:32Z</dcterms:modified>
  <cp:category/>
  <cp:version/>
  <cp:contentType/>
  <cp:contentStatus/>
</cp:coreProperties>
</file>